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Data" sheetId="2" state="visible" r:id="rId4"/>
    <sheet name="Assump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<sst xmlns="http://schemas.openxmlformats.org/spreadsheetml/2006/main" count="152" uniqueCount="132">
  <si>
    <t xml:space="preserve">Halden Fulfilment — Network Operations Funding Model</t>
  </si>
  <si>
    <t xml:space="preserve">PICK COST RECOVERY &amp; FUNDING BUNDLE</t>
  </si>
  <si>
    <t xml:space="preserve">Metric</t>
  </si>
  <si>
    <t xml:space="preserve">Current</t>
  </si>
  <si>
    <t xml:space="preserve">Funded Bundle</t>
  </si>
  <si>
    <t xml:space="preserve">Full Program</t>
  </si>
  <si>
    <t xml:space="preserve">Peak pick cost</t>
  </si>
  <si>
    <t xml:space="preserve">Recoverable gap vs floor</t>
  </si>
  <si>
    <t xml:space="preserve">Annual margin impact</t>
  </si>
  <si>
    <t xml:space="preserve">High-effort initiatives funded</t>
  </si>
  <si>
    <t xml:space="preserve">Plan</t>
  </si>
  <si>
    <t xml:space="preserve">Fund slotting re-optimisation ($1.9M, Low effort) immediately.</t>
  </si>
  <si>
    <t xml:space="preserve">Fund pick-path algorithm upgrade ($2.6M, Medium effort).</t>
  </si>
  <si>
    <t xml:space="preserve">Fund peak-season flex shift model ($2.9M, Medium effort) before next peak.</t>
  </si>
  <si>
    <t xml:space="preserve">Fund carton-size rationalisation ($1.4M, Medium effort).</t>
  </si>
  <si>
    <t xml:space="preserve">Green-light the WMS upgrade at Reading and Tracy ($4.1M, High effort) — the one High-effort bet worth funding.</t>
  </si>
  <si>
    <t xml:space="preserve">Defer cross-dock at Lehigh, automated putaway at Columbus, temp-labour pooling, and inbound ASN.</t>
  </si>
  <si>
    <t xml:space="preserve">Reclaim ~14¢ of pick cost worth ~$12.9M annually.</t>
  </si>
  <si>
    <t xml:space="preserve">Data</t>
  </si>
  <si>
    <t xml:space="preserve">PICK COST CURVE &amp; GAP</t>
  </si>
  <si>
    <t xml:space="preserve">Item</t>
  </si>
  <si>
    <t xml:space="preserve">current</t>
  </si>
  <si>
    <t xml:space="preserve">funded_bundle</t>
  </si>
  <si>
    <t xml:space="preserve">full_program</t>
  </si>
  <si>
    <t xml:space="preserve">November peak pick cost</t>
  </si>
  <si>
    <t xml:space="preserve">No-capex floor</t>
  </si>
  <si>
    <t xml:space="preserve">2024 peak reference</t>
  </si>
  <si>
    <t xml:space="preserve">2025 vs 2024 peak gap</t>
  </si>
  <si>
    <t xml:space="preserve">Recoverable gap to floor</t>
  </si>
  <si>
    <t xml:space="preserve">$ value per cent recovered</t>
  </si>
  <si>
    <t xml:space="preserve">INITIATIVE IMPACT BY BUNDLE</t>
  </si>
  <si>
    <t xml:space="preserve">Slotting re-optimisation</t>
  </si>
  <si>
    <t xml:space="preserve">Pick-path algorithm upgrade</t>
  </si>
  <si>
    <t xml:space="preserve">Peak-season flex shift model</t>
  </si>
  <si>
    <t xml:space="preserve">Carton-size rationalisation</t>
  </si>
  <si>
    <t xml:space="preserve">WMS upgrade Reading + Tracy</t>
  </si>
  <si>
    <t xml:space="preserve">Cross-dock at Lehigh</t>
  </si>
  <si>
    <t xml:space="preserve">Automated putaway Columbus</t>
  </si>
  <si>
    <t xml:space="preserve">Temp-labour pooling</t>
  </si>
  <si>
    <t xml:space="preserve">Inbound ASN enforcement</t>
  </si>
  <si>
    <t xml:space="preserve">BUNDLE ROLL-UP</t>
  </si>
  <si>
    <t xml:space="preserve">Total annual margin impact</t>
  </si>
  <si>
    <t xml:space="preserve">Deferred annual impact</t>
  </si>
  <si>
    <t xml:space="preserve">Total cents recovered</t>
  </si>
  <si>
    <t xml:space="preserve">2024→2025 PEAK BRIDGE</t>
  </si>
  <si>
    <t xml:space="preserve">2024 peak base</t>
  </si>
  <si>
    <t xml:space="preserve">2025 peak end</t>
  </si>
  <si>
    <t xml:space="preserve">Temp labour ratio spike</t>
  </si>
  <si>
    <t xml:space="preserve">Assumption</t>
  </si>
  <si>
    <t xml:space="preserve">Value</t>
  </si>
  <si>
    <t xml:space="preserve">Source</t>
  </si>
  <si>
    <t xml:space="preserve">NETWORK CONTEXT</t>
  </si>
  <si>
    <t xml:space="preserve">2025 network throughput (units)</t>
  </si>
  <si>
    <t xml:space="preserve">Case prompt, other given facts: network throughput was 41M units in 2025, up 18% on 2024.</t>
  </si>
  <si>
    <t xml:space="preserve">Year-on-year volume growth</t>
  </si>
  <si>
    <t xml:space="preserve">Case prompt, other given facts: throughput up 18% on 2024.</t>
  </si>
  <si>
    <t xml:space="preserve">Network contribution margin</t>
  </si>
  <si>
    <t xml:space="preserve">Case prompt, other given facts: Halden's contribution margin is 11.2%.</t>
  </si>
  <si>
    <t xml:space="preserve">$ value per cent off pick cost</t>
  </si>
  <si>
    <t xml:space="preserve">Case prompt, other given facts: each cent off the blended pick cost is worth about $410K a year at current volume.</t>
  </si>
  <si>
    <t xml:space="preserve">Temp labour share of hours at peak</t>
  </si>
  <si>
    <t xml:space="preserve">Case prompt, other given facts: temp labour was 34% of direct hours at peak.</t>
  </si>
  <si>
    <t xml:space="preserve">Temp labour share of hours off-peak</t>
  </si>
  <si>
    <t xml:space="preserve">Case prompt, other given facts: temp labour was 19% of direct hours off-peak.</t>
  </si>
  <si>
    <t xml:space="preserve">PICK COST CURVE</t>
  </si>
  <si>
    <t xml:space="preserve">Blended pick cost — January</t>
  </si>
  <si>
    <t xml:space="preserve">Case prompt, twelve-month blended pick cost series.</t>
  </si>
  <si>
    <t xml:space="preserve">Blended pick cost — February</t>
  </si>
  <si>
    <t xml:space="preserve">Blended pick cost — March</t>
  </si>
  <si>
    <t xml:space="preserve">Blended pick cost — April</t>
  </si>
  <si>
    <t xml:space="preserve">Blended pick cost — May</t>
  </si>
  <si>
    <t xml:space="preserve">Blended pick cost — June</t>
  </si>
  <si>
    <t xml:space="preserve">Case prompt, twelve-month blended pick cost series; lowest month.</t>
  </si>
  <si>
    <t xml:space="preserve">Blended pick cost — July</t>
  </si>
  <si>
    <t xml:space="preserve">Blended pick cost — August</t>
  </si>
  <si>
    <t xml:space="preserve">Case prompt, twelve-month blended pick cost series; pre-peak ramp begins.</t>
  </si>
  <si>
    <t xml:space="preserve">Blended pick cost — September</t>
  </si>
  <si>
    <t xml:space="preserve">Blended pick cost — October</t>
  </si>
  <si>
    <t xml:space="preserve">Case prompt, twelve-month blended pick cost series; peak season begins.</t>
  </si>
  <si>
    <t xml:space="preserve">Blended pick cost — November</t>
  </si>
  <si>
    <t xml:space="preserve">Case prompt, twelve-month blended pick cost series; peak month, matches 2025 peak ceiling.</t>
  </si>
  <si>
    <t xml:space="preserve">Blended pick cost — December</t>
  </si>
  <si>
    <t xml:space="preserve">2024 peak pick cost ceiling</t>
  </si>
  <si>
    <t xml:space="preserve">Case prompt, other given facts: the 2024 peak topped out at $0.59.</t>
  </si>
  <si>
    <t xml:space="preserve">2025 peak pick cost ceiling</t>
  </si>
  <si>
    <t xml:space="preserve">Case prompt, other given facts: the 2025 peak reached $0.68.</t>
  </si>
  <si>
    <t xml:space="preserve">No-capex pick cost floor</t>
  </si>
  <si>
    <t xml:space="preserve">Case prompt, other given facts: Halden's internal floor — the cost it believes the network can hit with no capital spend — is $0.44.</t>
  </si>
  <si>
    <t xml:space="preserve">INITIATIVE ANNUAL MARGIN IMPACTS</t>
  </si>
  <si>
    <t xml:space="preserve">Slotting re-optimisation impact</t>
  </si>
  <si>
    <t xml:space="preserve">Case prompt, initiative table: Slotting re-optimisation $1.9M, Low effort.</t>
  </si>
  <si>
    <t xml:space="preserve">Cross-dock at Lehigh impact</t>
  </si>
  <si>
    <t xml:space="preserve">Case prompt, initiative table: Cross-dock at Lehigh $3.4M, High effort.</t>
  </si>
  <si>
    <t xml:space="preserve">Pick-path algorithm upgrade impact</t>
  </si>
  <si>
    <t xml:space="preserve">Case prompt, initiative table: Pick-path algorithm upgrade $2.6M, Medium effort.</t>
  </si>
  <si>
    <t xml:space="preserve">Temp-labour pooling impact</t>
  </si>
  <si>
    <t xml:space="preserve">Case prompt, initiative table: Temp-labour pooling across sites $1.2M, Low effort.</t>
  </si>
  <si>
    <t xml:space="preserve">WMS upgrade at Reading and Tracy impact</t>
  </si>
  <si>
    <t xml:space="preserve">Case prompt, initiative table: WMS upgrade at Reading and Tracy $4.1M, High effort.</t>
  </si>
  <si>
    <t xml:space="preserve">Inbound ASN enforcement impact</t>
  </si>
  <si>
    <t xml:space="preserve">Case prompt, initiative table: Inbound ASN enforcement $0.8M, Low effort.</t>
  </si>
  <si>
    <t xml:space="preserve">Carton-size rationalisation impact</t>
  </si>
  <si>
    <t xml:space="preserve">Case prompt, initiative table: Carton-size rationalisation $1.4M, Medium effort.</t>
  </si>
  <si>
    <t xml:space="preserve">Peak-season flex shift model impact</t>
  </si>
  <si>
    <t xml:space="preserve">Case prompt, initiative table: Peak-season flex shift model $2.9M, Medium effort.</t>
  </si>
  <si>
    <t xml:space="preserve">Automated putaway at Columbus impact</t>
  </si>
  <si>
    <t xml:space="preserve">Case prompt, initiative table: Automated putaway at Columbus $3.8M, High effort.</t>
  </si>
  <si>
    <t xml:space="preserve">BUNDLE MEMBERSHIP FLAGS</t>
  </si>
  <si>
    <t xml:space="preserve">Slotting in funded bundle</t>
  </si>
  <si>
    <t xml:space="preserve">Reasoned from thesis: slotting re-optimisation is one of the five funded initiatives (Low effort, quick win).</t>
  </si>
  <si>
    <t xml:space="preserve">Pick-path in funded bundle</t>
  </si>
  <si>
    <t xml:space="preserve">Reasoned from thesis: pick-path algorithm upgrade is one of the five funded initiatives (Medium effort quick win).</t>
  </si>
  <si>
    <t xml:space="preserve">Flex shift in funded bundle</t>
  </si>
  <si>
    <t xml:space="preserve">Reasoned from thesis: peak-season flex shift model is one of the five funded initiatives (addresses temp labour peak ratio).</t>
  </si>
  <si>
    <t xml:space="preserve">Carton in funded bundle</t>
  </si>
  <si>
    <t xml:space="preserve">Reasoned from thesis: carton-size rationalisation is one of the five funded initiatives (Medium effort quick win).</t>
  </si>
  <si>
    <t xml:space="preserve">WMS upgrade in funded bundle</t>
  </si>
  <si>
    <t xml:space="preserve">Reasoned from thesis: WMS upgrade at Reading and Tracy is the one High-effort bet in the funded bundle (addresses weakest sites).</t>
  </si>
  <si>
    <t xml:space="preserve">Cross-dock in funded bundle</t>
  </si>
  <si>
    <t xml:space="preserve">Reasoned from thesis: cross-dock at Lehigh is deferred (High effort at already-strong site).</t>
  </si>
  <si>
    <t xml:space="preserve">Automated putaway in funded bundle</t>
  </si>
  <si>
    <t xml:space="preserve">Reasoned from thesis: automated putaway at Columbus is deferred (High effort at site already Leading on inbound).</t>
  </si>
  <si>
    <t xml:space="preserve">Temp pooling in funded bundle</t>
  </si>
  <si>
    <t xml:space="preserve">Reasoned from thesis: temp-labour pooling is deferred (rolled into operational hygiene rather than separately funded).</t>
  </si>
  <si>
    <t xml:space="preserve">ASN in funded bundle</t>
  </si>
  <si>
    <t xml:space="preserve">Reasoned from thesis: inbound ASN enforcement is deferred (smallest impact, overlaps with slotting/pick-path hygiene).</t>
  </si>
  <si>
    <t xml:space="preserve">WMS is High-effort flag</t>
  </si>
  <si>
    <t xml:space="preserve">Case prompt, initiative table: WMS upgrade effort rated High.</t>
  </si>
  <si>
    <t xml:space="preserve">Cross-dock is High-effort flag</t>
  </si>
  <si>
    <t xml:space="preserve">Case prompt, initiative table: Cross-dock at Lehigh effort rated High.</t>
  </si>
  <si>
    <t xml:space="preserve">Automated putaway is High-effort flag</t>
  </si>
  <si>
    <t xml:space="preserve">Case prompt, initiative table: Automated putaway at Columbus effort rated High.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</si>
</sst>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"/>
    <numFmt numFmtId="166" formatCode="\$#,##0.0,,\M"/>
    <numFmt numFmtId="167" formatCode="#,##0"/>
    <numFmt numFmtId="168" formatCode="\$#,##0,\K"/>
    <numFmt numFmtId="169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8000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8000"/>
      <name val="Cambria"/>
      <family val="0"/>
      <charset val="1"/>
    </font>
    <font>
      <sz val="11"/>
      <color rgb="FF0000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E2933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4" t="n">
        <f aca="false">Data!B5</f>
        <v>0.68</v>
      </c>
      <c r="C5" s="4" t="n">
        <f aca="false">Data!C5</f>
        <v>0.365365853658537</v>
      </c>
      <c r="D5" s="4" t="n">
        <f aca="false">Data!D5</f>
        <v>0.140975609756098</v>
      </c>
    </row>
    <row r="6" customFormat="false" ht="15" hidden="false" customHeight="false" outlineLevel="0" collapsed="false">
      <c r="A6" s="0" t="s">
        <v>7</v>
      </c>
      <c r="B6" s="4" t="n">
        <f aca="false">Data!B9</f>
        <v>0.24</v>
      </c>
      <c r="C6" s="4" t="n">
        <f aca="false">Data!C9</f>
        <v>-0.0746341463414634</v>
      </c>
      <c r="D6" s="4" t="n">
        <f aca="false">Data!D9</f>
        <v>-0.299024390243902</v>
      </c>
    </row>
    <row r="7" customFormat="false" ht="15" hidden="false" customHeight="false" outlineLevel="0" collapsed="false">
      <c r="A7" s="0" t="s">
        <v>8</v>
      </c>
      <c r="B7" s="5" t="n">
        <f aca="false">Data!B26</f>
        <v>0</v>
      </c>
      <c r="C7" s="5" t="n">
        <f aca="false">Data!C26</f>
        <v>12900000</v>
      </c>
      <c r="D7" s="5" t="n">
        <f aca="false">Data!D26</f>
        <v>22100000</v>
      </c>
    </row>
    <row r="8" customFormat="false" ht="15" hidden="false" customHeight="false" outlineLevel="0" collapsed="false">
      <c r="A8" s="0" t="s">
        <v>9</v>
      </c>
      <c r="B8" s="6" t="n">
        <f aca="false">Data!B29</f>
        <v>0</v>
      </c>
      <c r="C8" s="6" t="n">
        <f aca="false">Data!C29</f>
        <v>1</v>
      </c>
      <c r="D8" s="6" t="n">
        <f aca="false">Data!D29</f>
        <v>3</v>
      </c>
    </row>
    <row r="10" customFormat="false" ht="15" hidden="false" customHeight="false" outlineLevel="0" collapsed="false">
      <c r="A10" s="7" t="s">
        <v>10</v>
      </c>
    </row>
    <row r="11" customFormat="false" ht="15" hidden="false" customHeight="false" outlineLevel="0" collapsed="false">
      <c r="A11" s="8" t="s">
        <v>11</v>
      </c>
    </row>
    <row r="12" customFormat="false" ht="15" hidden="false" customHeight="false" outlineLevel="0" collapsed="false">
      <c r="A12" s="8" t="s">
        <v>12</v>
      </c>
    </row>
    <row r="13" customFormat="false" ht="23.85" hidden="false" customHeight="false" outlineLevel="0" collapsed="false">
      <c r="A13" s="8" t="s">
        <v>13</v>
      </c>
    </row>
    <row r="14" customFormat="false" ht="15" hidden="false" customHeight="false" outlineLevel="0" collapsed="false">
      <c r="A14" s="8" t="s">
        <v>14</v>
      </c>
    </row>
    <row r="15" customFormat="false" ht="23.85" hidden="false" customHeight="false" outlineLevel="0" collapsed="false">
      <c r="A15" s="8" t="s">
        <v>15</v>
      </c>
    </row>
    <row r="16" customFormat="false" ht="23.85" hidden="false" customHeight="false" outlineLevel="0" collapsed="false">
      <c r="A16" s="8" t="s">
        <v>16</v>
      </c>
    </row>
    <row r="17" customFormat="false" ht="15" hidden="false" customHeight="false" outlineLevel="0" collapsed="false">
      <c r="A17" s="8" t="s">
        <v>17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5"/>
  </cols>
  <sheetData>
    <row r="1" customFormat="false" ht="17.35" hidden="false" customHeight="false" outlineLevel="0" collapsed="false">
      <c r="A1" s="1" t="s">
        <v>18</v>
      </c>
    </row>
    <row r="3" customFormat="false" ht="15" hidden="false" customHeight="false" outlineLevel="0" collapsed="false">
      <c r="A3" s="9" t="s">
        <v>19</v>
      </c>
    </row>
    <row r="4" customFormat="false" ht="15" hidden="false" customHeight="false" outlineLevel="0" collapsed="false">
      <c r="A4" s="3" t="s">
        <v>20</v>
      </c>
      <c r="B4" s="3" t="s">
        <v>21</v>
      </c>
      <c r="C4" s="3" t="s">
        <v>22</v>
      </c>
      <c r="D4" s="3" t="s">
        <v>23</v>
      </c>
    </row>
    <row r="5" customFormat="false" ht="15" hidden="false" customHeight="false" outlineLevel="0" collapsed="false">
      <c r="A5" s="0" t="s">
        <v>24</v>
      </c>
      <c r="B5" s="4" t="n">
        <f aca="false">Assumptions!B20</f>
        <v>0.68</v>
      </c>
      <c r="C5" s="4" t="n">
        <f aca="false">Assumptions!B20 - Data!C28/100</f>
        <v>0.365365853658537</v>
      </c>
      <c r="D5" s="4" t="n">
        <f aca="false">Assumptions!B20 - Data!D28/100</f>
        <v>0.140975609756098</v>
      </c>
    </row>
    <row r="6" customFormat="false" ht="15" hidden="false" customHeight="false" outlineLevel="0" collapsed="false">
      <c r="A6" s="0" t="s">
        <v>25</v>
      </c>
      <c r="B6" s="4" t="n">
        <f aca="false">Assumptions!B24</f>
        <v>0.44</v>
      </c>
      <c r="C6" s="4" t="n">
        <f aca="false">Assumptions!B24</f>
        <v>0.44</v>
      </c>
      <c r="D6" s="4" t="n">
        <f aca="false">Assumptions!B24</f>
        <v>0.44</v>
      </c>
    </row>
    <row r="7" customFormat="false" ht="15" hidden="false" customHeight="false" outlineLevel="0" collapsed="false">
      <c r="A7" s="0" t="s">
        <v>26</v>
      </c>
      <c r="B7" s="4" t="n">
        <f aca="false">Assumptions!B22</f>
        <v>0.59</v>
      </c>
      <c r="C7" s="4" t="n">
        <f aca="false">Assumptions!B22</f>
        <v>0.59</v>
      </c>
      <c r="D7" s="4" t="n">
        <f aca="false">Assumptions!B22</f>
        <v>0.59</v>
      </c>
    </row>
    <row r="8" customFormat="false" ht="15" hidden="false" customHeight="false" outlineLevel="0" collapsed="false">
      <c r="A8" s="0" t="s">
        <v>27</v>
      </c>
      <c r="B8" s="4" t="n">
        <f aca="false">Assumptions!B23 - Assumptions!B22</f>
        <v>0.0900000000000001</v>
      </c>
      <c r="C8" s="4" t="n">
        <f aca="false">Assumptions!B23 - Assumptions!B22</f>
        <v>0.0900000000000001</v>
      </c>
      <c r="D8" s="4" t="n">
        <f aca="false">Assumptions!B23 - Assumptions!B22</f>
        <v>0.0900000000000001</v>
      </c>
    </row>
    <row r="9" customFormat="false" ht="15" hidden="false" customHeight="false" outlineLevel="0" collapsed="false">
      <c r="A9" s="0" t="s">
        <v>28</v>
      </c>
      <c r="B9" s="10" t="n">
        <f aca="false">Data!B5 - Data!B6</f>
        <v>0.24</v>
      </c>
      <c r="C9" s="10" t="n">
        <f aca="false">Data!C5 - Data!C6</f>
        <v>-0.0746341463414634</v>
      </c>
      <c r="D9" s="10" t="n">
        <f aca="false">Data!D5 - Data!D6</f>
        <v>-0.299024390243902</v>
      </c>
    </row>
    <row r="10" customFormat="false" ht="15" hidden="false" customHeight="false" outlineLevel="0" collapsed="false">
      <c r="A10" s="0" t="s">
        <v>29</v>
      </c>
      <c r="B10" s="11" t="n">
        <f aca="false">Assumptions!B6</f>
        <v>410000</v>
      </c>
      <c r="C10" s="11" t="n">
        <f aca="false">Assumptions!B6</f>
        <v>410000</v>
      </c>
      <c r="D10" s="11" t="n">
        <f aca="false">Assumptions!B6</f>
        <v>410000</v>
      </c>
    </row>
    <row r="12" customFormat="false" ht="15" hidden="false" customHeight="false" outlineLevel="0" collapsed="false">
      <c r="A12" s="9" t="s">
        <v>30</v>
      </c>
    </row>
    <row r="13" customFormat="false" ht="15" hidden="false" customHeight="false" outlineLevel="0" collapsed="false">
      <c r="A13" s="3" t="s">
        <v>20</v>
      </c>
      <c r="B13" s="3" t="s">
        <v>21</v>
      </c>
      <c r="C13" s="3" t="s">
        <v>22</v>
      </c>
      <c r="D13" s="3" t="s">
        <v>23</v>
      </c>
    </row>
    <row r="14" customFormat="false" ht="15" hidden="false" customHeight="false" outlineLevel="0" collapsed="false">
      <c r="A14" s="0" t="s">
        <v>31</v>
      </c>
      <c r="B14" s="12" t="n">
        <v>0</v>
      </c>
      <c r="C14" s="5" t="n">
        <f aca="false">Assumptions!B26 * Assumptions!B36</f>
        <v>1900000</v>
      </c>
      <c r="D14" s="5" t="n">
        <f aca="false">Assumptions!B26</f>
        <v>1900000</v>
      </c>
    </row>
    <row r="15" customFormat="false" ht="15" hidden="false" customHeight="false" outlineLevel="0" collapsed="false">
      <c r="A15" s="0" t="s">
        <v>32</v>
      </c>
      <c r="B15" s="12" t="n">
        <v>0</v>
      </c>
      <c r="C15" s="5" t="n">
        <f aca="false">Assumptions!B28 * Assumptions!B37</f>
        <v>2600000</v>
      </c>
      <c r="D15" s="5" t="n">
        <f aca="false">Assumptions!B28</f>
        <v>2600000</v>
      </c>
    </row>
    <row r="16" customFormat="false" ht="15" hidden="false" customHeight="false" outlineLevel="0" collapsed="false">
      <c r="A16" s="0" t="s">
        <v>33</v>
      </c>
      <c r="B16" s="12" t="n">
        <v>0</v>
      </c>
      <c r="C16" s="5" t="n">
        <f aca="false">Assumptions!B33 * Assumptions!B38</f>
        <v>2900000</v>
      </c>
      <c r="D16" s="5" t="n">
        <f aca="false">Assumptions!B33</f>
        <v>2900000</v>
      </c>
    </row>
    <row r="17" customFormat="false" ht="15" hidden="false" customHeight="false" outlineLevel="0" collapsed="false">
      <c r="A17" s="0" t="s">
        <v>34</v>
      </c>
      <c r="B17" s="12" t="n">
        <v>0</v>
      </c>
      <c r="C17" s="5" t="n">
        <f aca="false">Assumptions!B32 * Assumptions!B39</f>
        <v>1400000</v>
      </c>
      <c r="D17" s="5" t="n">
        <f aca="false">Assumptions!B32</f>
        <v>1400000</v>
      </c>
    </row>
    <row r="18" customFormat="false" ht="15" hidden="false" customHeight="false" outlineLevel="0" collapsed="false">
      <c r="A18" s="0" t="s">
        <v>35</v>
      </c>
      <c r="B18" s="12" t="n">
        <v>0</v>
      </c>
      <c r="C18" s="5" t="n">
        <f aca="false">Assumptions!B30 * Assumptions!B40</f>
        <v>4100000</v>
      </c>
      <c r="D18" s="5" t="n">
        <f aca="false">Assumptions!B30</f>
        <v>4100000</v>
      </c>
    </row>
    <row r="19" customFormat="false" ht="15" hidden="false" customHeight="false" outlineLevel="0" collapsed="false">
      <c r="A19" s="0" t="s">
        <v>36</v>
      </c>
      <c r="B19" s="12" t="n">
        <v>0</v>
      </c>
      <c r="C19" s="5" t="n">
        <f aca="false">Assumptions!B27 * Assumptions!B41</f>
        <v>0</v>
      </c>
      <c r="D19" s="5" t="n">
        <f aca="false">Assumptions!B27</f>
        <v>3400000</v>
      </c>
    </row>
    <row r="20" customFormat="false" ht="15" hidden="false" customHeight="false" outlineLevel="0" collapsed="false">
      <c r="A20" s="0" t="s">
        <v>37</v>
      </c>
      <c r="B20" s="12" t="n">
        <v>0</v>
      </c>
      <c r="C20" s="5" t="n">
        <f aca="false">Assumptions!B34 * Assumptions!B42</f>
        <v>0</v>
      </c>
      <c r="D20" s="5" t="n">
        <f aca="false">Assumptions!B34</f>
        <v>3800000</v>
      </c>
    </row>
    <row r="21" customFormat="false" ht="15" hidden="false" customHeight="false" outlineLevel="0" collapsed="false">
      <c r="A21" s="0" t="s">
        <v>38</v>
      </c>
      <c r="B21" s="12" t="n">
        <v>0</v>
      </c>
      <c r="C21" s="5" t="n">
        <f aca="false">Assumptions!B29 * Assumptions!B43</f>
        <v>0</v>
      </c>
      <c r="D21" s="5" t="n">
        <f aca="false">Assumptions!B29</f>
        <v>1200000</v>
      </c>
    </row>
    <row r="22" customFormat="false" ht="15" hidden="false" customHeight="false" outlineLevel="0" collapsed="false">
      <c r="A22" s="0" t="s">
        <v>39</v>
      </c>
      <c r="B22" s="13" t="n">
        <v>0</v>
      </c>
      <c r="C22" s="11" t="n">
        <f aca="false">Assumptions!B31 * Assumptions!B44</f>
        <v>0</v>
      </c>
      <c r="D22" s="11" t="n">
        <f aca="false">Assumptions!B31</f>
        <v>800000</v>
      </c>
    </row>
    <row r="24" customFormat="false" ht="15" hidden="false" customHeight="false" outlineLevel="0" collapsed="false">
      <c r="A24" s="9" t="s">
        <v>40</v>
      </c>
    </row>
    <row r="25" customFormat="false" ht="15" hidden="false" customHeight="false" outlineLevel="0" collapsed="false">
      <c r="A25" s="3" t="s">
        <v>20</v>
      </c>
      <c r="B25" s="3" t="s">
        <v>21</v>
      </c>
      <c r="C25" s="3" t="s">
        <v>22</v>
      </c>
      <c r="D25" s="3" t="s">
        <v>23</v>
      </c>
    </row>
    <row r="26" customFormat="false" ht="15" hidden="false" customHeight="false" outlineLevel="0" collapsed="false">
      <c r="A26" s="0" t="s">
        <v>41</v>
      </c>
      <c r="B26" s="12" t="n">
        <v>0</v>
      </c>
      <c r="C26" s="14" t="n">
        <f aca="false">Data!C14 + Data!C15 + Data!C16 + Data!C17 + Data!C18 + Data!C19 + Data!C20 + Data!C21 + Data!C22</f>
        <v>12900000</v>
      </c>
      <c r="D26" s="14" t="n">
        <f aca="false">Data!D14 + Data!D15 + Data!D16 + Data!D17 + Data!D18 + Data!D19 + Data!D20 + Data!D21 + Data!D22</f>
        <v>22100000</v>
      </c>
    </row>
    <row r="27" customFormat="false" ht="15" hidden="false" customHeight="false" outlineLevel="0" collapsed="false">
      <c r="A27" s="0" t="s">
        <v>42</v>
      </c>
      <c r="B27" s="12" t="n">
        <v>0</v>
      </c>
      <c r="C27" s="14" t="n">
        <f aca="false">Data!D26 - Data!C26</f>
        <v>9200000</v>
      </c>
      <c r="D27" s="12" t="n">
        <v>0</v>
      </c>
    </row>
    <row r="28" customFormat="false" ht="15" hidden="false" customHeight="false" outlineLevel="0" collapsed="false">
      <c r="A28" s="0" t="s">
        <v>43</v>
      </c>
      <c r="B28" s="15" t="n">
        <v>0</v>
      </c>
      <c r="C28" s="6" t="n">
        <f aca="false">Data!C26 / Assumptions!B6</f>
        <v>31.4634146341463</v>
      </c>
      <c r="D28" s="6" t="n">
        <f aca="false">Data!D26 / Assumptions!B6</f>
        <v>53.9024390243903</v>
      </c>
    </row>
    <row r="29" customFormat="false" ht="15" hidden="false" customHeight="false" outlineLevel="0" collapsed="false">
      <c r="A29" s="0" t="s">
        <v>9</v>
      </c>
      <c r="B29" s="15" t="n">
        <v>0</v>
      </c>
      <c r="C29" s="6" t="n">
        <f aca="false">Assumptions!B40 * Assumptions!B45 + Assumptions!B41 * Assumptions!B46 + Assumptions!B42 * Assumptions!B47</f>
        <v>1</v>
      </c>
      <c r="D29" s="6" t="n">
        <f aca="false">Assumptions!B45 + Assumptions!B46 + Assumptions!B47</f>
        <v>3</v>
      </c>
    </row>
    <row r="31" customFormat="false" ht="15" hidden="false" customHeight="false" outlineLevel="0" collapsed="false">
      <c r="A31" s="9" t="s">
        <v>44</v>
      </c>
    </row>
    <row r="32" customFormat="false" ht="15" hidden="false" customHeight="false" outlineLevel="0" collapsed="false">
      <c r="A32" s="3" t="s">
        <v>20</v>
      </c>
      <c r="B32" s="3" t="s">
        <v>21</v>
      </c>
      <c r="C32" s="3" t="s">
        <v>22</v>
      </c>
      <c r="D32" s="3" t="s">
        <v>23</v>
      </c>
    </row>
    <row r="33" customFormat="false" ht="15" hidden="false" customHeight="false" outlineLevel="0" collapsed="false">
      <c r="A33" s="0" t="s">
        <v>45</v>
      </c>
      <c r="B33" s="16" t="n">
        <f aca="false">Assumptions!B22</f>
        <v>0.59</v>
      </c>
      <c r="C33" s="16" t="n">
        <f aca="false">Assumptions!B22</f>
        <v>0.59</v>
      </c>
      <c r="D33" s="16" t="n">
        <f aca="false">Assumptions!B22</f>
        <v>0.59</v>
      </c>
    </row>
    <row r="34" customFormat="false" ht="15" hidden="false" customHeight="false" outlineLevel="0" collapsed="false">
      <c r="A34" s="0" t="s">
        <v>46</v>
      </c>
      <c r="B34" s="4" t="n">
        <f aca="false">Assumptions!B23</f>
        <v>0.68</v>
      </c>
      <c r="C34" s="4" t="n">
        <f aca="false">Assumptions!B23</f>
        <v>0.68</v>
      </c>
      <c r="D34" s="4" t="n">
        <f aca="false">Assumptions!B23</f>
        <v>0.68</v>
      </c>
    </row>
    <row r="35" customFormat="false" ht="15" hidden="false" customHeight="false" outlineLevel="0" collapsed="false">
      <c r="A35" s="0" t="s">
        <v>47</v>
      </c>
      <c r="B35" s="17" t="n">
        <f aca="false">Assumptions!B7 - Assumptions!B8</f>
        <v>0.15</v>
      </c>
      <c r="C35" s="17" t="n">
        <f aca="false">Assumptions!B7 - Assumptions!B8</f>
        <v>0.15</v>
      </c>
      <c r="D35" s="17" t="n">
        <f aca="false">Assumptions!B7 - Assumptions!B8</f>
        <v>0.15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1"/>
    <col collapsed="false" customWidth="true" hidden="false" outlineLevel="0" max="2" min="2" style="0" width="10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3" t="s">
        <v>48</v>
      </c>
      <c r="B1" s="3" t="s">
        <v>49</v>
      </c>
      <c r="C1" s="3" t="s">
        <v>50</v>
      </c>
    </row>
    <row r="2" customFormat="false" ht="15" hidden="false" customHeight="false" outlineLevel="0" collapsed="false">
      <c r="A2" s="2" t="s">
        <v>51</v>
      </c>
    </row>
    <row r="3" customFormat="false" ht="23.85" hidden="false" customHeight="false" outlineLevel="0" collapsed="false">
      <c r="A3" s="0" t="s">
        <v>52</v>
      </c>
      <c r="B3" s="18" t="n">
        <v>41000000</v>
      </c>
      <c r="C3" s="8" t="s">
        <v>53</v>
      </c>
    </row>
    <row r="4" customFormat="false" ht="15" hidden="false" customHeight="false" outlineLevel="0" collapsed="false">
      <c r="A4" s="0" t="s">
        <v>54</v>
      </c>
      <c r="B4" s="19" t="n">
        <v>0.18</v>
      </c>
      <c r="C4" s="8" t="s">
        <v>55</v>
      </c>
    </row>
    <row r="5" customFormat="false" ht="23.85" hidden="false" customHeight="false" outlineLevel="0" collapsed="false">
      <c r="A5" s="0" t="s">
        <v>56</v>
      </c>
      <c r="B5" s="19" t="n">
        <v>0.112</v>
      </c>
      <c r="C5" s="8" t="s">
        <v>57</v>
      </c>
    </row>
    <row r="6" customFormat="false" ht="23.85" hidden="false" customHeight="false" outlineLevel="0" collapsed="false">
      <c r="A6" s="0" t="s">
        <v>58</v>
      </c>
      <c r="B6" s="20" t="n">
        <v>410000</v>
      </c>
      <c r="C6" s="8" t="s">
        <v>59</v>
      </c>
    </row>
    <row r="7" customFormat="false" ht="23.85" hidden="false" customHeight="false" outlineLevel="0" collapsed="false">
      <c r="A7" s="0" t="s">
        <v>60</v>
      </c>
      <c r="B7" s="19" t="n">
        <v>0.34</v>
      </c>
      <c r="C7" s="8" t="s">
        <v>61</v>
      </c>
    </row>
    <row r="8" customFormat="false" ht="23.85" hidden="false" customHeight="false" outlineLevel="0" collapsed="false">
      <c r="A8" s="0" t="s">
        <v>62</v>
      </c>
      <c r="B8" s="19" t="n">
        <v>0.19</v>
      </c>
      <c r="C8" s="8" t="s">
        <v>63</v>
      </c>
    </row>
    <row r="9" customFormat="false" ht="15" hidden="false" customHeight="false" outlineLevel="0" collapsed="false">
      <c r="A9" s="2" t="s">
        <v>64</v>
      </c>
    </row>
    <row r="10" customFormat="false" ht="15" hidden="false" customHeight="false" outlineLevel="0" collapsed="false">
      <c r="A10" s="0" t="s">
        <v>65</v>
      </c>
      <c r="B10" s="21" t="n">
        <v>0.51</v>
      </c>
      <c r="C10" s="8" t="s">
        <v>66</v>
      </c>
    </row>
    <row r="11" customFormat="false" ht="15" hidden="false" customHeight="false" outlineLevel="0" collapsed="false">
      <c r="A11" s="0" t="s">
        <v>67</v>
      </c>
      <c r="B11" s="21" t="n">
        <v>0.5</v>
      </c>
      <c r="C11" s="8" t="s">
        <v>66</v>
      </c>
    </row>
    <row r="12" customFormat="false" ht="15" hidden="false" customHeight="false" outlineLevel="0" collapsed="false">
      <c r="A12" s="0" t="s">
        <v>68</v>
      </c>
      <c r="B12" s="21" t="n">
        <v>0.52</v>
      </c>
      <c r="C12" s="8" t="s">
        <v>66</v>
      </c>
    </row>
    <row r="13" customFormat="false" ht="15" hidden="false" customHeight="false" outlineLevel="0" collapsed="false">
      <c r="A13" s="0" t="s">
        <v>69</v>
      </c>
      <c r="B13" s="21" t="n">
        <v>0.49</v>
      </c>
      <c r="C13" s="8" t="s">
        <v>66</v>
      </c>
    </row>
    <row r="14" customFormat="false" ht="15" hidden="false" customHeight="false" outlineLevel="0" collapsed="false">
      <c r="A14" s="0" t="s">
        <v>70</v>
      </c>
      <c r="B14" s="21" t="n">
        <v>0.48</v>
      </c>
      <c r="C14" s="8" t="s">
        <v>66</v>
      </c>
    </row>
    <row r="15" customFormat="false" ht="15" hidden="false" customHeight="false" outlineLevel="0" collapsed="false">
      <c r="A15" s="0" t="s">
        <v>71</v>
      </c>
      <c r="B15" s="21" t="n">
        <v>0.47</v>
      </c>
      <c r="C15" s="8" t="s">
        <v>72</v>
      </c>
    </row>
    <row r="16" customFormat="false" ht="15" hidden="false" customHeight="false" outlineLevel="0" collapsed="false">
      <c r="A16" s="0" t="s">
        <v>73</v>
      </c>
      <c r="B16" s="21" t="n">
        <v>0.49</v>
      </c>
      <c r="C16" s="8" t="s">
        <v>66</v>
      </c>
    </row>
    <row r="17" customFormat="false" ht="23.85" hidden="false" customHeight="false" outlineLevel="0" collapsed="false">
      <c r="A17" s="0" t="s">
        <v>74</v>
      </c>
      <c r="B17" s="21" t="n">
        <v>0.53</v>
      </c>
      <c r="C17" s="8" t="s">
        <v>75</v>
      </c>
    </row>
    <row r="18" customFormat="false" ht="15" hidden="false" customHeight="false" outlineLevel="0" collapsed="false">
      <c r="A18" s="0" t="s">
        <v>76</v>
      </c>
      <c r="B18" s="21" t="n">
        <v>0.56</v>
      </c>
      <c r="C18" s="8" t="s">
        <v>66</v>
      </c>
    </row>
    <row r="19" customFormat="false" ht="23.85" hidden="false" customHeight="false" outlineLevel="0" collapsed="false">
      <c r="A19" s="0" t="s">
        <v>77</v>
      </c>
      <c r="B19" s="21" t="n">
        <v>0.61</v>
      </c>
      <c r="C19" s="8" t="s">
        <v>78</v>
      </c>
    </row>
    <row r="20" customFormat="false" ht="23.85" hidden="false" customHeight="false" outlineLevel="0" collapsed="false">
      <c r="A20" s="0" t="s">
        <v>79</v>
      </c>
      <c r="B20" s="21" t="n">
        <v>0.68</v>
      </c>
      <c r="C20" s="8" t="s">
        <v>80</v>
      </c>
    </row>
    <row r="21" customFormat="false" ht="15" hidden="false" customHeight="false" outlineLevel="0" collapsed="false">
      <c r="A21" s="0" t="s">
        <v>81</v>
      </c>
      <c r="B21" s="21" t="n">
        <v>0.58</v>
      </c>
      <c r="C21" s="8" t="s">
        <v>66</v>
      </c>
    </row>
    <row r="22" customFormat="false" ht="15" hidden="false" customHeight="false" outlineLevel="0" collapsed="false">
      <c r="A22" s="0" t="s">
        <v>82</v>
      </c>
      <c r="B22" s="21" t="n">
        <v>0.59</v>
      </c>
      <c r="C22" s="8" t="s">
        <v>83</v>
      </c>
    </row>
    <row r="23" customFormat="false" ht="15" hidden="false" customHeight="false" outlineLevel="0" collapsed="false">
      <c r="A23" s="0" t="s">
        <v>84</v>
      </c>
      <c r="B23" s="21" t="n">
        <v>0.68</v>
      </c>
      <c r="C23" s="8" t="s">
        <v>85</v>
      </c>
    </row>
    <row r="24" customFormat="false" ht="23.85" hidden="false" customHeight="false" outlineLevel="0" collapsed="false">
      <c r="A24" s="0" t="s">
        <v>86</v>
      </c>
      <c r="B24" s="21" t="n">
        <v>0.44</v>
      </c>
      <c r="C24" s="8" t="s">
        <v>87</v>
      </c>
    </row>
    <row r="25" customFormat="false" ht="15" hidden="false" customHeight="false" outlineLevel="0" collapsed="false">
      <c r="A25" s="2" t="s">
        <v>88</v>
      </c>
    </row>
    <row r="26" customFormat="false" ht="23.85" hidden="false" customHeight="false" outlineLevel="0" collapsed="false">
      <c r="A26" s="0" t="s">
        <v>89</v>
      </c>
      <c r="B26" s="22" t="n">
        <v>1900000</v>
      </c>
      <c r="C26" s="8" t="s">
        <v>90</v>
      </c>
    </row>
    <row r="27" customFormat="false" ht="15" hidden="false" customHeight="false" outlineLevel="0" collapsed="false">
      <c r="A27" s="0" t="s">
        <v>91</v>
      </c>
      <c r="B27" s="22" t="n">
        <v>3400000</v>
      </c>
      <c r="C27" s="8" t="s">
        <v>92</v>
      </c>
    </row>
    <row r="28" customFormat="false" ht="23.85" hidden="false" customHeight="false" outlineLevel="0" collapsed="false">
      <c r="A28" s="0" t="s">
        <v>93</v>
      </c>
      <c r="B28" s="22" t="n">
        <v>2600000</v>
      </c>
      <c r="C28" s="8" t="s">
        <v>94</v>
      </c>
    </row>
    <row r="29" customFormat="false" ht="23.85" hidden="false" customHeight="false" outlineLevel="0" collapsed="false">
      <c r="A29" s="0" t="s">
        <v>95</v>
      </c>
      <c r="B29" s="22" t="n">
        <v>1200000</v>
      </c>
      <c r="C29" s="8" t="s">
        <v>96</v>
      </c>
    </row>
    <row r="30" customFormat="false" ht="23.85" hidden="false" customHeight="false" outlineLevel="0" collapsed="false">
      <c r="A30" s="0" t="s">
        <v>97</v>
      </c>
      <c r="B30" s="22" t="n">
        <v>4100000</v>
      </c>
      <c r="C30" s="8" t="s">
        <v>98</v>
      </c>
    </row>
    <row r="31" customFormat="false" ht="23.85" hidden="false" customHeight="false" outlineLevel="0" collapsed="false">
      <c r="A31" s="0" t="s">
        <v>99</v>
      </c>
      <c r="B31" s="20" t="n">
        <v>800000</v>
      </c>
      <c r="C31" s="8" t="s">
        <v>100</v>
      </c>
    </row>
    <row r="32" customFormat="false" ht="23.85" hidden="false" customHeight="false" outlineLevel="0" collapsed="false">
      <c r="A32" s="0" t="s">
        <v>101</v>
      </c>
      <c r="B32" s="22" t="n">
        <v>1400000</v>
      </c>
      <c r="C32" s="8" t="s">
        <v>102</v>
      </c>
    </row>
    <row r="33" customFormat="false" ht="23.85" hidden="false" customHeight="false" outlineLevel="0" collapsed="false">
      <c r="A33" s="0" t="s">
        <v>103</v>
      </c>
      <c r="B33" s="22" t="n">
        <v>2900000</v>
      </c>
      <c r="C33" s="8" t="s">
        <v>104</v>
      </c>
    </row>
    <row r="34" customFormat="false" ht="23.85" hidden="false" customHeight="false" outlineLevel="0" collapsed="false">
      <c r="A34" s="0" t="s">
        <v>105</v>
      </c>
      <c r="B34" s="22" t="n">
        <v>3800000</v>
      </c>
      <c r="C34" s="8" t="s">
        <v>106</v>
      </c>
    </row>
    <row r="35" customFormat="false" ht="15" hidden="false" customHeight="false" outlineLevel="0" collapsed="false">
      <c r="A35" s="2" t="s">
        <v>107</v>
      </c>
    </row>
    <row r="36" customFormat="false" ht="23.85" hidden="false" customHeight="false" outlineLevel="0" collapsed="false">
      <c r="A36" s="0" t="s">
        <v>108</v>
      </c>
      <c r="B36" s="18" t="n">
        <v>1</v>
      </c>
      <c r="C36" s="8" t="s">
        <v>109</v>
      </c>
    </row>
    <row r="37" customFormat="false" ht="23.85" hidden="false" customHeight="false" outlineLevel="0" collapsed="false">
      <c r="A37" s="0" t="s">
        <v>110</v>
      </c>
      <c r="B37" s="18" t="n">
        <v>1</v>
      </c>
      <c r="C37" s="8" t="s">
        <v>111</v>
      </c>
    </row>
    <row r="38" customFormat="false" ht="23.85" hidden="false" customHeight="false" outlineLevel="0" collapsed="false">
      <c r="A38" s="0" t="s">
        <v>112</v>
      </c>
      <c r="B38" s="18" t="n">
        <v>1</v>
      </c>
      <c r="C38" s="8" t="s">
        <v>113</v>
      </c>
    </row>
    <row r="39" customFormat="false" ht="23.85" hidden="false" customHeight="false" outlineLevel="0" collapsed="false">
      <c r="A39" s="0" t="s">
        <v>114</v>
      </c>
      <c r="B39" s="18" t="n">
        <v>1</v>
      </c>
      <c r="C39" s="8" t="s">
        <v>115</v>
      </c>
    </row>
    <row r="40" customFormat="false" ht="23.85" hidden="false" customHeight="false" outlineLevel="0" collapsed="false">
      <c r="A40" s="0" t="s">
        <v>116</v>
      </c>
      <c r="B40" s="18" t="n">
        <v>1</v>
      </c>
      <c r="C40" s="8" t="s">
        <v>117</v>
      </c>
    </row>
    <row r="41" customFormat="false" ht="23.85" hidden="false" customHeight="false" outlineLevel="0" collapsed="false">
      <c r="A41" s="0" t="s">
        <v>118</v>
      </c>
      <c r="B41" s="18" t="n">
        <v>0</v>
      </c>
      <c r="C41" s="8" t="s">
        <v>119</v>
      </c>
    </row>
    <row r="42" customFormat="false" ht="23.85" hidden="false" customHeight="false" outlineLevel="0" collapsed="false">
      <c r="A42" s="0" t="s">
        <v>120</v>
      </c>
      <c r="B42" s="18" t="n">
        <v>0</v>
      </c>
      <c r="C42" s="8" t="s">
        <v>121</v>
      </c>
    </row>
    <row r="43" customFormat="false" ht="23.85" hidden="false" customHeight="false" outlineLevel="0" collapsed="false">
      <c r="A43" s="0" t="s">
        <v>122</v>
      </c>
      <c r="B43" s="18" t="n">
        <v>0</v>
      </c>
      <c r="C43" s="8" t="s">
        <v>123</v>
      </c>
    </row>
    <row r="44" customFormat="false" ht="23.85" hidden="false" customHeight="false" outlineLevel="0" collapsed="false">
      <c r="A44" s="0" t="s">
        <v>124</v>
      </c>
      <c r="B44" s="18" t="n">
        <v>0</v>
      </c>
      <c r="C44" s="8" t="s">
        <v>125</v>
      </c>
    </row>
    <row r="45" customFormat="false" ht="15" hidden="false" customHeight="false" outlineLevel="0" collapsed="false">
      <c r="A45" s="0" t="s">
        <v>126</v>
      </c>
      <c r="B45" s="18" t="n">
        <v>1</v>
      </c>
      <c r="C45" s="8" t="s">
        <v>127</v>
      </c>
    </row>
    <row r="46" customFormat="false" ht="15" hidden="false" customHeight="false" outlineLevel="0" collapsed="false">
      <c r="A46" s="0" t="s">
        <v>128</v>
      </c>
      <c r="B46" s="18" t="n">
        <v>1</v>
      </c>
      <c r="C46" s="8" t="s">
        <v>129</v>
      </c>
    </row>
    <row r="47" customFormat="false" ht="23.85" hidden="false" customHeight="false" outlineLevel="0" collapsed="false">
      <c r="A47" s="0" t="s">
        <v>130</v>
      </c>
      <c r="B47" s="18" t="n">
        <v>1</v>
      </c>
      <c r="C47" s="8" t="s">
        <v>131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2026-09-18T18:53:57Z</dcterms:created>
  <dc:creator>openpyxl</dc:creator>
  <dc:description/>
  <dc:language>en-US</dc:language>
  <cp:lastModifiedBy/>
  <dcterms:modified xsi:type="dcterms:W3CDTF">2026-09-18T18:53:57Z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